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11904" windowHeight="709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4" i="1" l="1"/>
  <c r="D31" i="1" l="1"/>
  <c r="D35" i="1" s="1"/>
  <c r="E35" i="1" s="1"/>
  <c r="E14" i="1"/>
  <c r="F20" i="1"/>
  <c r="E20" i="1"/>
  <c r="D25" i="1"/>
  <c r="D24" i="1"/>
  <c r="D23" i="1"/>
  <c r="D21" i="1"/>
  <c r="F25" i="1"/>
  <c r="F24" i="1"/>
  <c r="F23" i="1"/>
  <c r="F21" i="1"/>
  <c r="E25" i="1"/>
  <c r="E24" i="1"/>
  <c r="E23" i="1"/>
  <c r="E21" i="1"/>
  <c r="D20" i="1"/>
  <c r="D34" i="1" l="1"/>
  <c r="E34" i="1" s="1"/>
  <c r="D32" i="1"/>
  <c r="E32" i="1" s="1"/>
  <c r="D33" i="1"/>
  <c r="E33" i="1" s="1"/>
  <c r="D36" i="1"/>
  <c r="E36" i="1" s="1"/>
  <c r="E31" i="1"/>
  <c r="F27" i="1"/>
  <c r="E27" i="1"/>
  <c r="D27" i="1"/>
</calcChain>
</file>

<file path=xl/sharedStrings.xml><?xml version="1.0" encoding="utf-8"?>
<sst xmlns="http://schemas.openxmlformats.org/spreadsheetml/2006/main" count="51" uniqueCount="33">
  <si>
    <t>Parameter</t>
  </si>
  <si>
    <t>Estimate</t>
  </si>
  <si>
    <t>Std. Error</t>
  </si>
  <si>
    <t>Wald Z</t>
  </si>
  <si>
    <t>Sig.</t>
  </si>
  <si>
    <t>90% Confidence Interval</t>
  </si>
  <si>
    <t>Lower Bound</t>
  </si>
  <si>
    <t>Upper Bound</t>
  </si>
  <si>
    <t>Residual</t>
  </si>
  <si>
    <t>Intercept + RepRescaled [subject = Athlete]</t>
  </si>
  <si>
    <t>UN (1,1)</t>
  </si>
  <si>
    <t>UN (2,1)</t>
  </si>
  <si>
    <t>UN (2,2)</t>
  </si>
  <si>
    <t>Set [subject = Athlete]</t>
  </si>
  <si>
    <t>Variance</t>
  </si>
  <si>
    <t>xVarRep6 [subject = Athlete]</t>
  </si>
  <si>
    <t>a. Dependent Variable: LnTime.</t>
  </si>
  <si>
    <r>
      <t>Estimates of Covariance Parameters</t>
    </r>
    <r>
      <rPr>
        <b/>
        <vertAlign val="superscript"/>
        <sz val="7"/>
        <color indexed="8"/>
        <rFont val="Arial Bold"/>
      </rPr>
      <t>a</t>
    </r>
  </si>
  <si>
    <t>Observed between-athlete SD</t>
  </si>
  <si>
    <t>Observed between-athlete variance</t>
  </si>
  <si>
    <t>Log</t>
  </si>
  <si>
    <t>small</t>
  </si>
  <si>
    <t>mod</t>
  </si>
  <si>
    <t>large</t>
  </si>
  <si>
    <t>v. large</t>
  </si>
  <si>
    <t>x. large</t>
  </si>
  <si>
    <t>Estimates of random effects expressed as covariance parameters pasted in from SPSS</t>
  </si>
  <si>
    <t>Then the estimates and confidence limits were transformed into standard deviations in percent unit.</t>
  </si>
  <si>
    <t>The above estimates were used to get correct confidence limits for variances other than the residual.</t>
  </si>
  <si>
    <t>UN(2,1) was not transformed.</t>
  </si>
  <si>
    <t>Derivation of magnitude thresholds</t>
  </si>
  <si>
    <t>Multiple of btwn-athlete SD</t>
  </si>
  <si>
    <t>Back-transformed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</si>
</sst>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.000000"/>
    <numFmt numFmtId="165" formatCode="####.000000"/>
    <numFmt numFmtId="166" formatCode="###0.000"/>
    <numFmt numFmtId="167" formatCode="####.000"/>
    <numFmt numFmtId="168" formatCode="###0.0"/>
    <numFmt numFmtId="169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vertAlign val="superscript"/>
      <sz val="7"/>
      <color indexed="8"/>
      <name val="Arial Bold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8"/>
      </top>
      <bottom/>
      <diagonal/>
    </border>
    <border>
      <left/>
      <right/>
      <top/>
      <bottom style="thick">
        <color indexed="8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5" fillId="0" borderId="9" xfId="1" applyFont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164" fontId="5" fillId="0" borderId="11" xfId="1" applyNumberFormat="1" applyFont="1" applyBorder="1" applyAlignment="1">
      <alignment horizontal="right" vertical="center"/>
    </xf>
    <xf numFmtId="165" fontId="5" fillId="0" borderId="12" xfId="1" applyNumberFormat="1" applyFont="1" applyBorder="1" applyAlignment="1">
      <alignment horizontal="right" vertical="center"/>
    </xf>
    <xf numFmtId="166" fontId="5" fillId="0" borderId="12" xfId="1" applyNumberFormat="1" applyFont="1" applyBorder="1" applyAlignment="1">
      <alignment horizontal="right" vertical="center"/>
    </xf>
    <xf numFmtId="167" fontId="5" fillId="0" borderId="12" xfId="1" applyNumberFormat="1" applyFont="1" applyBorder="1" applyAlignment="1">
      <alignment horizontal="right" vertical="center"/>
    </xf>
    <xf numFmtId="164" fontId="5" fillId="0" borderId="12" xfId="1" applyNumberFormat="1" applyFont="1" applyBorder="1" applyAlignment="1">
      <alignment horizontal="right" vertical="center"/>
    </xf>
    <xf numFmtId="164" fontId="5" fillId="0" borderId="13" xfId="1" applyNumberFormat="1" applyFont="1" applyBorder="1" applyAlignment="1">
      <alignment horizontal="right" vertical="center"/>
    </xf>
    <xf numFmtId="0" fontId="5" fillId="0" borderId="15" xfId="1" applyFont="1" applyBorder="1" applyAlignment="1">
      <alignment horizontal="left" vertical="top" wrapText="1"/>
    </xf>
    <xf numFmtId="164" fontId="5" fillId="0" borderId="16" xfId="1" applyNumberFormat="1" applyFont="1" applyBorder="1" applyAlignment="1">
      <alignment horizontal="right" vertical="center"/>
    </xf>
    <xf numFmtId="164" fontId="5" fillId="0" borderId="17" xfId="1" applyNumberFormat="1" applyFont="1" applyBorder="1" applyAlignment="1">
      <alignment horizontal="right" vertical="center"/>
    </xf>
    <xf numFmtId="166" fontId="5" fillId="0" borderId="17" xfId="1" applyNumberFormat="1" applyFont="1" applyBorder="1" applyAlignment="1">
      <alignment horizontal="right" vertical="center"/>
    </xf>
    <xf numFmtId="167" fontId="5" fillId="0" borderId="17" xfId="1" applyNumberFormat="1" applyFont="1" applyBorder="1" applyAlignment="1">
      <alignment horizontal="right" vertical="center"/>
    </xf>
    <xf numFmtId="164" fontId="5" fillId="0" borderId="18" xfId="1" applyNumberFormat="1" applyFont="1" applyBorder="1" applyAlignment="1">
      <alignment horizontal="right" vertical="center"/>
    </xf>
    <xf numFmtId="165" fontId="5" fillId="0" borderId="18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horizontal="left" vertical="top" wrapText="1"/>
    </xf>
    <xf numFmtId="165" fontId="5" fillId="0" borderId="17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165" fontId="5" fillId="0" borderId="19" xfId="1" applyNumberFormat="1" applyFont="1" applyBorder="1" applyAlignment="1">
      <alignment horizontal="right" vertical="center"/>
    </xf>
    <xf numFmtId="165" fontId="5" fillId="0" borderId="20" xfId="1" applyNumberFormat="1" applyFont="1" applyBorder="1" applyAlignment="1">
      <alignment horizontal="right" vertical="center"/>
    </xf>
    <xf numFmtId="167" fontId="5" fillId="0" borderId="20" xfId="1" applyNumberFormat="1" applyFont="1" applyBorder="1" applyAlignment="1">
      <alignment horizontal="right" vertical="center"/>
    </xf>
    <xf numFmtId="164" fontId="5" fillId="0" borderId="21" xfId="1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top" wrapText="1"/>
    </xf>
    <xf numFmtId="0" fontId="6" fillId="0" borderId="22" xfId="1" applyFont="1" applyBorder="1" applyAlignment="1">
      <alignment horizontal="center" wrapText="1"/>
    </xf>
    <xf numFmtId="168" fontId="6" fillId="0" borderId="3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left" vertical="top" wrapText="1"/>
    </xf>
    <xf numFmtId="0" fontId="6" fillId="0" borderId="25" xfId="1" applyFont="1" applyBorder="1" applyAlignment="1">
      <alignment horizontal="left" vertical="top" wrapText="1"/>
    </xf>
    <xf numFmtId="0" fontId="6" fillId="0" borderId="27" xfId="1" applyFont="1" applyBorder="1" applyAlignment="1">
      <alignment horizontal="center" vertical="center" wrapText="1"/>
    </xf>
    <xf numFmtId="168" fontId="6" fillId="0" borderId="29" xfId="1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169" fontId="0" fillId="0" borderId="0" xfId="0" applyNumberForma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5" fillId="0" borderId="6" xfId="1" applyFont="1" applyBorder="1" applyAlignment="1">
      <alignment horizontal="left" wrapText="1"/>
    </xf>
    <xf numFmtId="0" fontId="5" fillId="0" borderId="7" xfId="1" applyFont="1" applyBorder="1" applyAlignment="1">
      <alignment horizontal="left" wrapText="1"/>
    </xf>
    <xf numFmtId="0" fontId="5" fillId="0" borderId="8" xfId="1" applyFont="1" applyBorder="1" applyAlignment="1">
      <alignment horizontal="center" wrapText="1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16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5" fillId="0" borderId="31" xfId="1" applyFont="1" applyBorder="1" applyAlignment="1">
      <alignment horizontal="center" vertical="top" wrapText="1"/>
    </xf>
    <xf numFmtId="0" fontId="6" fillId="0" borderId="24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6" fillId="0" borderId="23" xfId="1" applyFont="1" applyBorder="1" applyAlignment="1">
      <alignment horizontal="left" wrapText="1"/>
    </xf>
    <xf numFmtId="0" fontId="6" fillId="0" borderId="26" xfId="1" applyFont="1" applyBorder="1" applyAlignment="1">
      <alignment horizontal="left" wrapText="1"/>
    </xf>
    <xf numFmtId="0" fontId="6" fillId="0" borderId="25" xfId="1" applyFont="1" applyBorder="1" applyAlignment="1">
      <alignment horizontal="left" wrapText="1"/>
    </xf>
    <xf numFmtId="0" fontId="6" fillId="0" borderId="27" xfId="1" applyFont="1" applyBorder="1" applyAlignment="1">
      <alignment horizontal="left" wrapText="1"/>
    </xf>
    <xf numFmtId="0" fontId="6" fillId="0" borderId="28" xfId="1" applyFont="1" applyBorder="1" applyAlignment="1">
      <alignment horizontal="center" wrapText="1"/>
    </xf>
    <xf numFmtId="0" fontId="6" fillId="0" borderId="29" xfId="1" applyFont="1" applyBorder="1" applyAlignment="1">
      <alignment horizontal="center" wrapText="1"/>
    </xf>
    <xf numFmtId="0" fontId="6" fillId="0" borderId="22" xfId="1" applyFont="1" applyBorder="1" applyAlignment="1">
      <alignment horizontal="center" wrapText="1"/>
    </xf>
    <xf numFmtId="0" fontId="4" fillId="0" borderId="3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center" wrapText="1"/>
    </xf>
    <xf numFmtId="168" fontId="6" fillId="0" borderId="30" xfId="1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right"/>
    </xf>
    <xf numFmtId="0" fontId="0" fillId="0" borderId="27" xfId="0" applyBorder="1" applyAlignment="1">
      <alignment horizontal="left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6"/>
  <sheetViews>
    <sheetView tabSelected="1" workbookViewId="0"/>
  </sheetViews>
  <sheetFormatPr defaultRowHeight="14.4" x14ac:dyDescent="0.3"/>
  <cols>
    <col min="2" max="2" width="16.5546875" customWidth="1"/>
    <col min="3" max="3" width="7.21875" customWidth="1"/>
    <col min="4" max="4" width="12" bestFit="1" customWidth="1"/>
  </cols>
  <sheetData>
    <row r="2" spans="2:10" x14ac:dyDescent="0.3">
      <c r="B2" t="s">
        <v>26</v>
      </c>
    </row>
    <row r="3" spans="2:10" ht="14.4" customHeight="1" thickBot="1" x14ac:dyDescent="0.35">
      <c r="B3" s="61" t="s">
        <v>17</v>
      </c>
      <c r="C3" s="61"/>
      <c r="D3" s="61"/>
      <c r="E3" s="35"/>
      <c r="F3" s="35"/>
      <c r="G3" s="35"/>
      <c r="H3" s="35"/>
      <c r="I3" s="35"/>
      <c r="J3" s="1"/>
    </row>
    <row r="4" spans="2:10" ht="14.4" customHeight="1" thickTop="1" x14ac:dyDescent="0.3">
      <c r="B4" s="36" t="s">
        <v>0</v>
      </c>
      <c r="C4" s="37"/>
      <c r="D4" s="38" t="s">
        <v>1</v>
      </c>
      <c r="E4" s="39" t="s">
        <v>2</v>
      </c>
      <c r="F4" s="39" t="s">
        <v>3</v>
      </c>
      <c r="G4" s="39" t="s">
        <v>4</v>
      </c>
      <c r="H4" s="39" t="s">
        <v>5</v>
      </c>
      <c r="I4" s="40"/>
      <c r="J4" s="17"/>
    </row>
    <row r="5" spans="2:10" ht="15" thickBot="1" x14ac:dyDescent="0.35">
      <c r="B5" s="41"/>
      <c r="C5" s="42"/>
      <c r="D5" s="43"/>
      <c r="E5" s="2"/>
      <c r="F5" s="2"/>
      <c r="G5" s="2"/>
      <c r="H5" s="2" t="s">
        <v>6</v>
      </c>
      <c r="I5" s="3" t="s">
        <v>7</v>
      </c>
      <c r="J5" s="17"/>
    </row>
    <row r="6" spans="2:10" ht="15" thickTop="1" x14ac:dyDescent="0.3">
      <c r="B6" s="44" t="s">
        <v>8</v>
      </c>
      <c r="C6" s="45"/>
      <c r="D6" s="4">
        <v>3.4433563826956828</v>
      </c>
      <c r="E6" s="5">
        <v>0.33908090347076902</v>
      </c>
      <c r="F6" s="6">
        <v>10.154969942129231</v>
      </c>
      <c r="G6" s="7">
        <v>3.1490720391557189E-24</v>
      </c>
      <c r="H6" s="8">
        <v>2.9284446763639944</v>
      </c>
      <c r="I6" s="9">
        <v>4.0488055908819751</v>
      </c>
      <c r="J6" s="17"/>
    </row>
    <row r="7" spans="2:10" ht="14.4" customHeight="1" x14ac:dyDescent="0.3">
      <c r="B7" s="17" t="s">
        <v>9</v>
      </c>
      <c r="C7" s="10" t="s">
        <v>10</v>
      </c>
      <c r="D7" s="11">
        <v>18.111537139654306</v>
      </c>
      <c r="E7" s="12">
        <v>7.9558954082957793</v>
      </c>
      <c r="F7" s="13">
        <v>2.2764926146174602</v>
      </c>
      <c r="G7" s="14">
        <v>2.2816542136092879E-2</v>
      </c>
      <c r="H7" s="12">
        <v>8.7934806913467902</v>
      </c>
      <c r="I7" s="15">
        <v>37.303519399760837</v>
      </c>
      <c r="J7" s="17"/>
    </row>
    <row r="8" spans="2:10" x14ac:dyDescent="0.3">
      <c r="B8" s="17"/>
      <c r="C8" s="10" t="s">
        <v>11</v>
      </c>
      <c r="D8" s="11">
        <v>-5.2706069656648555</v>
      </c>
      <c r="E8" s="12">
        <v>3.1756971763402397</v>
      </c>
      <c r="F8" s="13">
        <v>-1.6596692546544527</v>
      </c>
      <c r="G8" s="14">
        <v>9.6981007747573081E-2</v>
      </c>
      <c r="H8" s="12">
        <v>-10.494163984267649</v>
      </c>
      <c r="I8" s="16">
        <v>-4.7049947062062537E-2</v>
      </c>
      <c r="J8" s="17"/>
    </row>
    <row r="9" spans="2:10" x14ac:dyDescent="0.3">
      <c r="B9" s="17"/>
      <c r="C9" s="10" t="s">
        <v>12</v>
      </c>
      <c r="D9" s="11">
        <v>3.036283819103371</v>
      </c>
      <c r="E9" s="12">
        <v>1.9177128534478267</v>
      </c>
      <c r="F9" s="13">
        <v>1.583283865279665</v>
      </c>
      <c r="G9" s="14">
        <v>0.1133567787500266</v>
      </c>
      <c r="H9" s="12">
        <v>1.0743834471326543</v>
      </c>
      <c r="I9" s="15">
        <v>8.5807534123435545</v>
      </c>
      <c r="J9" s="17"/>
    </row>
    <row r="10" spans="2:10" x14ac:dyDescent="0.3">
      <c r="B10" s="17" t="s">
        <v>13</v>
      </c>
      <c r="C10" s="10" t="s">
        <v>14</v>
      </c>
      <c r="D10" s="11">
        <v>1.5566636359250148</v>
      </c>
      <c r="E10" s="18">
        <v>0.52754248423211658</v>
      </c>
      <c r="F10" s="13">
        <v>2.9507834581149845</v>
      </c>
      <c r="G10" s="14">
        <v>3.1696905127873978E-3</v>
      </c>
      <c r="H10" s="18">
        <v>0.89146899297068305</v>
      </c>
      <c r="I10" s="15">
        <v>2.7182119563534575</v>
      </c>
      <c r="J10" s="17"/>
    </row>
    <row r="11" spans="2:10" ht="17.399999999999999" thickBot="1" x14ac:dyDescent="0.35">
      <c r="B11" s="19" t="s">
        <v>15</v>
      </c>
      <c r="C11" s="20" t="s">
        <v>14</v>
      </c>
      <c r="D11" s="21">
        <v>0.47085471038838839</v>
      </c>
      <c r="E11" s="22">
        <v>0.80378798533726903</v>
      </c>
      <c r="F11" s="23">
        <v>0.58579466100232636</v>
      </c>
      <c r="G11" s="23">
        <v>0.55801351199692995</v>
      </c>
      <c r="H11" s="22">
        <v>2.8407358482796546E-2</v>
      </c>
      <c r="I11" s="24">
        <v>7.8044622990622941</v>
      </c>
      <c r="J11" s="17"/>
    </row>
    <row r="12" spans="2:10" ht="14.4" customHeight="1" thickTop="1" x14ac:dyDescent="0.3">
      <c r="B12" s="50" t="s">
        <v>16</v>
      </c>
      <c r="C12" s="50"/>
      <c r="D12" s="25"/>
      <c r="E12" s="25"/>
      <c r="F12" s="25"/>
      <c r="G12" s="25"/>
      <c r="H12" s="25"/>
      <c r="I12" s="25"/>
      <c r="J12" s="25"/>
    </row>
    <row r="13" spans="2:10" ht="14.4" customHeight="1" x14ac:dyDescent="0.3">
      <c r="B13" s="62"/>
      <c r="C13" s="62"/>
      <c r="D13" s="46" t="s">
        <v>1</v>
      </c>
      <c r="E13" s="46" t="s">
        <v>2</v>
      </c>
      <c r="F13" s="25"/>
      <c r="G13" s="25"/>
      <c r="H13" s="25"/>
      <c r="I13" s="25"/>
      <c r="J13" s="25"/>
    </row>
    <row r="14" spans="2:10" x14ac:dyDescent="0.3">
      <c r="B14" s="25"/>
      <c r="C14" s="33" t="s">
        <v>19</v>
      </c>
      <c r="D14" s="34">
        <f>D6+D7+D10</f>
        <v>23.111557158275005</v>
      </c>
      <c r="E14" s="34">
        <f>SQRT(E6^2+E7^2+E10^2)</f>
        <v>7.9805732049465092</v>
      </c>
      <c r="F14" s="25"/>
      <c r="G14" s="25"/>
      <c r="H14" s="25"/>
      <c r="I14" s="25"/>
      <c r="J14" s="1"/>
    </row>
    <row r="15" spans="2:10" x14ac:dyDescent="0.3">
      <c r="B15" s="25"/>
      <c r="C15" s="33"/>
      <c r="D15" s="34"/>
      <c r="E15" s="34"/>
      <c r="F15" s="25"/>
      <c r="G15" s="25"/>
      <c r="H15" s="25"/>
      <c r="I15" s="25"/>
      <c r="J15" s="1"/>
    </row>
    <row r="16" spans="2:10" x14ac:dyDescent="0.3">
      <c r="B16" t="s">
        <v>28</v>
      </c>
      <c r="C16" s="33"/>
      <c r="D16" s="34"/>
      <c r="E16" s="34"/>
      <c r="F16" s="25"/>
      <c r="G16" s="25"/>
      <c r="H16" s="25"/>
      <c r="I16" s="25"/>
      <c r="J16" s="1"/>
    </row>
    <row r="17" spans="2:9" x14ac:dyDescent="0.3">
      <c r="B17" t="s">
        <v>27</v>
      </c>
    </row>
    <row r="18" spans="2:9" x14ac:dyDescent="0.3">
      <c r="B18" s="54" t="s">
        <v>0</v>
      </c>
      <c r="C18" s="55"/>
      <c r="D18" s="58" t="s">
        <v>1</v>
      </c>
      <c r="E18" s="60" t="s">
        <v>5</v>
      </c>
      <c r="F18" s="60"/>
    </row>
    <row r="19" spans="2:9" x14ac:dyDescent="0.3">
      <c r="B19" s="56"/>
      <c r="C19" s="57"/>
      <c r="D19" s="59"/>
      <c r="E19" s="26" t="s">
        <v>6</v>
      </c>
      <c r="F19" s="26" t="s">
        <v>7</v>
      </c>
    </row>
    <row r="20" spans="2:9" x14ac:dyDescent="0.3">
      <c r="B20" s="51" t="s">
        <v>8</v>
      </c>
      <c r="C20" s="52"/>
      <c r="D20" s="27">
        <f>100*EXP(SQRT(D6)/100)-100</f>
        <v>1.8729520695762005</v>
      </c>
      <c r="E20" s="27">
        <f>100*EXP(SQRT(H6)/100)-100</f>
        <v>1.7259960062573612</v>
      </c>
      <c r="F20" s="27">
        <f>100*EXP(SQRT(I6)/100)-100</f>
        <v>2.0325448993244351</v>
      </c>
    </row>
    <row r="21" spans="2:9" x14ac:dyDescent="0.3">
      <c r="B21" s="51" t="s">
        <v>9</v>
      </c>
      <c r="C21" s="28" t="s">
        <v>10</v>
      </c>
      <c r="D21" s="27">
        <f>100*EXP(SQRT(D7)/100)-100</f>
        <v>4.3476212765038298</v>
      </c>
      <c r="E21" s="27">
        <f>100*EXP(IFERROR(SQRT(D7-1.65*E7),-SQRT(-(D7-1.65*E7)))/100)-100</f>
        <v>2.2576648175034251</v>
      </c>
      <c r="F21" s="27">
        <f>100*EXP(SQRT(D7+1.65*E7)/100)-100</f>
        <v>5.7483098446443108</v>
      </c>
    </row>
    <row r="22" spans="2:9" x14ac:dyDescent="0.3">
      <c r="B22" s="51"/>
      <c r="C22" s="63" t="s">
        <v>11</v>
      </c>
      <c r="D22" s="64"/>
      <c r="E22" s="64"/>
      <c r="F22" s="64"/>
      <c r="G22" t="s">
        <v>29</v>
      </c>
    </row>
    <row r="23" spans="2:9" x14ac:dyDescent="0.3">
      <c r="B23" s="51"/>
      <c r="C23" s="28" t="s">
        <v>12</v>
      </c>
      <c r="D23" s="27">
        <f>100*EXP(SQRT(D9)/100)-100</f>
        <v>1.7577635465566317</v>
      </c>
      <c r="E23" s="27">
        <f>100*EXP(IFERROR(SQRT(D9-1.65*E9),-SQRT(-(D9-1.65*E9)))/100)-100</f>
        <v>-0.35705140374012956</v>
      </c>
      <c r="F23" s="27">
        <f>100*EXP(SQRT(D9+1.65*E9)/100)-100</f>
        <v>2.521343823188829</v>
      </c>
    </row>
    <row r="24" spans="2:9" x14ac:dyDescent="0.3">
      <c r="B24" s="29" t="s">
        <v>13</v>
      </c>
      <c r="C24" s="28" t="s">
        <v>14</v>
      </c>
      <c r="D24" s="27">
        <f>100*EXP(SQRT(D10)/100)-100</f>
        <v>1.2554790595138456</v>
      </c>
      <c r="E24" s="27">
        <f>100*EXP(IFERROR(SQRT(D10-1.65*E10),-SQRT(-(D10-1.65*E10)))/100)-100</f>
        <v>0.83182367239693633</v>
      </c>
      <c r="F24" s="27">
        <f>100*EXP(SQRT(D10+1.65*E10)/100)-100</f>
        <v>1.5701168875881706</v>
      </c>
    </row>
    <row r="25" spans="2:9" ht="26.4" x14ac:dyDescent="0.3">
      <c r="B25" s="30" t="s">
        <v>15</v>
      </c>
      <c r="C25" s="31" t="s">
        <v>14</v>
      </c>
      <c r="D25" s="32">
        <f>100*EXP(SQRT(D11)/100)-100</f>
        <v>0.68854820623502633</v>
      </c>
      <c r="E25" s="32">
        <f>100*EXP(IFERROR(SQRT(D11-1.65*E11),-SQRT(-(D11-1.65*E11)))/100)-100</f>
        <v>-0.92061209675024713</v>
      </c>
      <c r="F25" s="32">
        <f>100*EXP(SQRT(D11+1.65*E11)/100)-100</f>
        <v>1.3495872186121147</v>
      </c>
    </row>
    <row r="26" spans="2:9" x14ac:dyDescent="0.3">
      <c r="B26" s="53" t="s">
        <v>16</v>
      </c>
      <c r="C26" s="53"/>
      <c r="D26" s="53"/>
      <c r="E26" s="53"/>
      <c r="F26" s="53"/>
      <c r="G26" s="53"/>
      <c r="H26" s="53"/>
      <c r="I26" s="53"/>
    </row>
    <row r="27" spans="2:9" x14ac:dyDescent="0.3">
      <c r="C27" s="33" t="s">
        <v>18</v>
      </c>
      <c r="D27" s="34">
        <f t="shared" ref="D27" si="0">100*EXP(SQRT(D14)/100)-100</f>
        <v>4.9248801431368747</v>
      </c>
      <c r="E27" s="34">
        <f t="shared" ref="E27" si="1">100*EXP(IFERROR(SQRT(D14-1.65*E14),-SQRT(-(D14-1.65*E14)))/100)-100</f>
        <v>3.2035940280311905</v>
      </c>
      <c r="F27" s="34">
        <f t="shared" ref="F27" si="2">100*EXP(SQRT(D14+1.65*E14)/100)-100</f>
        <v>6.2083419079778253</v>
      </c>
    </row>
    <row r="29" spans="2:9" x14ac:dyDescent="0.3">
      <c r="B29" t="s">
        <v>30</v>
      </c>
    </row>
    <row r="30" spans="2:9" x14ac:dyDescent="0.3">
      <c r="C30" s="65" t="s">
        <v>31</v>
      </c>
      <c r="D30" s="47" t="s">
        <v>20</v>
      </c>
      <c r="E30" s="66" t="s">
        <v>32</v>
      </c>
    </row>
    <row r="31" spans="2:9" x14ac:dyDescent="0.3">
      <c r="C31" s="34">
        <v>1</v>
      </c>
      <c r="D31" s="34">
        <f>SQRT(D14)</f>
        <v>4.8074480921040639</v>
      </c>
      <c r="E31" s="48">
        <f>100*EXP(D31/100)-100</f>
        <v>4.9248801431368747</v>
      </c>
    </row>
    <row r="32" spans="2:9" x14ac:dyDescent="0.3">
      <c r="B32" s="33" t="s">
        <v>21</v>
      </c>
      <c r="C32" s="46">
        <v>0.2</v>
      </c>
      <c r="D32" s="34">
        <f>C32*$D$31</f>
        <v>0.96148961842081282</v>
      </c>
      <c r="E32" s="48">
        <f t="shared" ref="E32:E36" si="3">100*EXP(D32/100)-100</f>
        <v>0.96612677987883444</v>
      </c>
    </row>
    <row r="33" spans="2:5" x14ac:dyDescent="0.3">
      <c r="B33" s="33" t="s">
        <v>22</v>
      </c>
      <c r="C33" s="34">
        <v>0.6</v>
      </c>
      <c r="D33" s="34">
        <f t="shared" ref="D33:D36" si="4">C33*$D$31</f>
        <v>2.8844688552624382</v>
      </c>
      <c r="E33" s="48">
        <f t="shared" si="3"/>
        <v>2.9264725466463801</v>
      </c>
    </row>
    <row r="34" spans="2:5" x14ac:dyDescent="0.3">
      <c r="B34" s="33" t="s">
        <v>23</v>
      </c>
      <c r="C34" s="34">
        <v>1.2</v>
      </c>
      <c r="D34" s="34">
        <f t="shared" si="4"/>
        <v>5.7689377105248765</v>
      </c>
      <c r="E34" s="48">
        <f t="shared" si="3"/>
        <v>5.9385875089555071</v>
      </c>
    </row>
    <row r="35" spans="2:5" x14ac:dyDescent="0.3">
      <c r="B35" s="33" t="s">
        <v>24</v>
      </c>
      <c r="C35" s="34">
        <v>2</v>
      </c>
      <c r="D35" s="34">
        <f t="shared" si="4"/>
        <v>9.6148961842081277</v>
      </c>
      <c r="E35" s="49">
        <f t="shared" si="3"/>
        <v>10.092304730516389</v>
      </c>
    </row>
    <row r="36" spans="2:5" x14ac:dyDescent="0.3">
      <c r="B36" s="33" t="s">
        <v>25</v>
      </c>
      <c r="C36" s="34">
        <v>4</v>
      </c>
      <c r="D36" s="34">
        <f t="shared" si="4"/>
        <v>19.229792368416255</v>
      </c>
      <c r="E36" s="49">
        <f t="shared" si="3"/>
        <v>21.203155608768824</v>
      </c>
    </row>
  </sheetData>
  <mergeCells count="8">
    <mergeCell ref="B3:D3"/>
    <mergeCell ref="B12:C12"/>
    <mergeCell ref="B20:C20"/>
    <mergeCell ref="B21:B23"/>
    <mergeCell ref="B26:I26"/>
    <mergeCell ref="B18:C19"/>
    <mergeCell ref="D18:D19"/>
    <mergeCell ref="E18:F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2016-03-01T23:53:30Z</dcterms:created>
  <dcterms:modified xsi:type="dcterms:W3CDTF">2016-03-05T05:45:27Z</dcterms:modified>
</cp:coreProperties>
</file>